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<sst xmlns="http://schemas.openxmlformats.org/spreadsheetml/2006/main" count="4191" uniqueCount="974">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</sst>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44312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0.1486136465730643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0.19318887756876973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0.8768397902216207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0.15834818473445694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1.1843245539507221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2.9128144013046477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2.0734491626419116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1.1776328169102428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1.1775700934579438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1.6356146823411706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1.0655023168185753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0.0217560406436871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0.22032403150858534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0.18058964305718211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17362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0.2157145342047064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0.231545249112235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0.686766585337516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2567</v>
      </c>
    </row>
    <row r="4" spans="1:8" ht="15.7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23293</v>
      </c>
    </row>
    <row r="5" spans="1:8" ht="15.7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21085</v>
      </c>
    </row>
    <row r="6" spans="1:8" ht="15.7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2682</v>
      </c>
    </row>
    <row r="7" spans="1:8" ht="15.7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613</v>
      </c>
    </row>
    <row r="8" spans="1:8" ht="15.7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231</v>
      </c>
    </row>
    <row r="9" spans="1:8" ht="15.7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181</v>
      </c>
    </row>
    <row r="10" spans="1:8" ht="15.7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50652</v>
      </c>
    </row>
    <row r="12" spans="1:8" ht="15.7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41</v>
      </c>
    </row>
    <row r="15" spans="1:8" ht="15.7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63</v>
      </c>
    </row>
    <row r="16" spans="1:8" ht="15.7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</v>
      </c>
    </row>
    <row r="18" spans="1:8" ht="15.7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112</v>
      </c>
    </row>
    <row r="19" spans="1:8" ht="15.7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.7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.7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.7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656</v>
      </c>
    </row>
    <row r="38" spans="1:8" ht="15.7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656</v>
      </c>
    </row>
    <row r="39" spans="1:8" ht="15.7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51756</v>
      </c>
    </row>
    <row r="42" spans="1:8" ht="15.7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7417</v>
      </c>
    </row>
    <row r="43" spans="1:8" ht="15.7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408</v>
      </c>
    </row>
    <row r="44" spans="1:8" ht="15.7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189</v>
      </c>
    </row>
    <row r="45" spans="1:8" ht="15.7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5190</v>
      </c>
    </row>
    <row r="46" spans="1:8" ht="15.7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13204</v>
      </c>
    </row>
    <row r="49" spans="1:8" ht="15.7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12457</v>
      </c>
    </row>
    <row r="51" spans="1:8" ht="15.7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94</v>
      </c>
    </row>
    <row r="52" spans="1:8" ht="15.7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688</v>
      </c>
    </row>
    <row r="55" spans="1:8" ht="15.7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1043</v>
      </c>
    </row>
    <row r="57" spans="1:8" ht="15.7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14282</v>
      </c>
    </row>
    <row r="58" spans="1:8" ht="15.7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</v>
      </c>
    </row>
    <row r="64" spans="1:8" ht="15.7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</v>
      </c>
    </row>
    <row r="65" spans="1:8" ht="15.7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532</v>
      </c>
    </row>
    <row r="66" spans="1:8" ht="15.7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18242</v>
      </c>
    </row>
    <row r="67" spans="1:8" ht="15.7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18774</v>
      </c>
    </row>
    <row r="70" spans="1:8" ht="15.7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178</v>
      </c>
    </row>
    <row r="71" spans="1:8" ht="15.7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46439</v>
      </c>
    </row>
    <row r="72" spans="1:8" ht="15.7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98195</v>
      </c>
    </row>
    <row r="73" spans="1:8" ht="15.7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.7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.7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.7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.7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11050</v>
      </c>
    </row>
    <row r="82" spans="1:8" ht="15.7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.7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.7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.7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17623</v>
      </c>
    </row>
    <row r="87" spans="1:8" ht="15.7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7881</v>
      </c>
    </row>
    <row r="88" spans="1:8" ht="15.7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7881</v>
      </c>
    </row>
    <row r="89" spans="1:8" ht="15.7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15549</v>
      </c>
    </row>
    <row r="92" spans="1:8" ht="15.7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23430</v>
      </c>
    </row>
    <row r="94" spans="1:8" ht="15.7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80486</v>
      </c>
    </row>
    <row r="95" spans="1:8" ht="15.7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-24</v>
      </c>
    </row>
    <row r="96" spans="1:8" ht="15.7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109</v>
      </c>
    </row>
    <row r="100" spans="1:8" ht="15.7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109</v>
      </c>
    </row>
    <row r="103" spans="1:8" ht="15.7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1435</v>
      </c>
    </row>
    <row r="104" spans="1:8" ht="15.7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246</v>
      </c>
    </row>
    <row r="106" spans="1:8" ht="15.7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1790</v>
      </c>
    </row>
    <row r="108" spans="1:8" ht="15.7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15832</v>
      </c>
    </row>
    <row r="111" spans="1:8" ht="15.7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232</v>
      </c>
    </row>
    <row r="112" spans="1:8" ht="15.7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64</v>
      </c>
    </row>
    <row r="113" spans="1:8" ht="15.7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10604</v>
      </c>
    </row>
    <row r="114" spans="1:8" ht="15.7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403</v>
      </c>
    </row>
    <row r="115" spans="1:8" ht="15.7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3205</v>
      </c>
    </row>
    <row r="116" spans="1:8" ht="15.7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618</v>
      </c>
    </row>
    <row r="117" spans="1:8" ht="15.7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706</v>
      </c>
    </row>
    <row r="118" spans="1:8" ht="15.7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111</v>
      </c>
    </row>
    <row r="119" spans="1:8" ht="15.7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15943</v>
      </c>
    </row>
    <row r="121" spans="1:8" ht="15.7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15943</v>
      </c>
    </row>
    <row r="125" spans="1:8" ht="15.7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98195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45554</v>
      </c>
    </row>
    <row r="128" spans="1:8" ht="15.7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7492</v>
      </c>
    </row>
    <row r="129" spans="1:8" ht="15.7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8459</v>
      </c>
    </row>
    <row r="130" spans="1:8" ht="15.7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26318</v>
      </c>
    </row>
    <row r="131" spans="1:8" ht="15.7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5263</v>
      </c>
    </row>
    <row r="132" spans="1:8" ht="15.7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429</v>
      </c>
    </row>
    <row r="133" spans="1:8" ht="15.7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-603</v>
      </c>
    </row>
    <row r="134" spans="1:8" ht="15.7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781</v>
      </c>
    </row>
    <row r="135" spans="1:8" ht="15.7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93693</v>
      </c>
    </row>
    <row r="138" spans="1:8" ht="15.7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</v>
      </c>
    </row>
    <row r="139" spans="1:8" ht="15.7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215</v>
      </c>
    </row>
    <row r="141" spans="1:8" ht="15.7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246</v>
      </c>
    </row>
    <row r="142" spans="1:8" ht="15.7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467</v>
      </c>
    </row>
    <row r="143" spans="1:8" ht="15.7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94160</v>
      </c>
    </row>
    <row r="144" spans="1:8" ht="15.7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17356</v>
      </c>
    </row>
    <row r="145" spans="1:8" ht="15.7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94160</v>
      </c>
    </row>
    <row r="148" spans="1:8" ht="15.7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17356</v>
      </c>
    </row>
    <row r="149" spans="1:8" ht="15.7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1791</v>
      </c>
    </row>
    <row r="150" spans="1:8" ht="15.7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1791</v>
      </c>
    </row>
    <row r="151" spans="1:8" ht="15.7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15565</v>
      </c>
    </row>
    <row r="154" spans="1:8" ht="15.7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16</v>
      </c>
    </row>
    <row r="155" spans="1:8" ht="15.7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15549</v>
      </c>
    </row>
    <row r="156" spans="1:8" ht="15.7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111516</v>
      </c>
    </row>
    <row r="157" spans="1:8" ht="15.7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101150</v>
      </c>
    </row>
    <row r="158" spans="1:8" ht="15.7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2034</v>
      </c>
    </row>
    <row r="159" spans="1:8" ht="15.7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749</v>
      </c>
    </row>
    <row r="160" spans="1:8" ht="15.7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694</v>
      </c>
    </row>
    <row r="161" spans="1:8" ht="15.7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104627</v>
      </c>
    </row>
    <row r="162" spans="1:8" ht="15.7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6825</v>
      </c>
    </row>
    <row r="163" spans="1:8" ht="15.7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.7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62</v>
      </c>
    </row>
    <row r="168" spans="1:8" ht="15.7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64</v>
      </c>
    </row>
    <row r="170" spans="1:8" ht="15.7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111516</v>
      </c>
    </row>
    <row r="171" spans="1:8" ht="15.7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111516</v>
      </c>
    </row>
    <row r="175" spans="1:8" ht="15.7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111516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118089</v>
      </c>
    </row>
    <row r="182" spans="1:8" ht="15.7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-64834</v>
      </c>
    </row>
    <row r="183" spans="1:8" ht="15.7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-30778</v>
      </c>
    </row>
    <row r="185" spans="1:8" ht="15.7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-166</v>
      </c>
    </row>
    <row r="186" spans="1:8" ht="15.7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-1572</v>
      </c>
    </row>
    <row r="187" spans="1:8" ht="15.7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</v>
      </c>
    </row>
    <row r="188" spans="1:8" ht="15.7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-108</v>
      </c>
    </row>
    <row r="190" spans="1:8" ht="15.7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4771</v>
      </c>
    </row>
    <row r="191" spans="1:8" ht="15.7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25403</v>
      </c>
    </row>
    <row r="192" spans="1:8" ht="15.7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-10158</v>
      </c>
    </row>
    <row r="193" spans="1:8" ht="15.7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</v>
      </c>
    </row>
    <row r="194" spans="1:8" ht="15.7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-108</v>
      </c>
    </row>
    <row r="202" spans="1:8" ht="15.7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-10256</v>
      </c>
    </row>
    <row r="203" spans="1:8" ht="15.7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-79</v>
      </c>
    </row>
    <row r="208" spans="1:8" ht="15.7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-10199</v>
      </c>
    </row>
    <row r="210" spans="1:8" ht="15.7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-10281</v>
      </c>
    </row>
    <row r="212" spans="1:8" ht="15.7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4866</v>
      </c>
    </row>
    <row r="213" spans="1:8" ht="15.7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13908</v>
      </c>
    </row>
    <row r="214" spans="1:8" ht="15.7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18774</v>
      </c>
    </row>
    <row r="215" spans="1:8" ht="15.7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18774</v>
      </c>
    </row>
    <row r="216" spans="1:8" ht="15.7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.7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.7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.7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.7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.7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.7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.7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.7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11056</v>
      </c>
    </row>
    <row r="263" spans="1:8" ht="15.7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11056</v>
      </c>
    </row>
    <row r="267" spans="1:8" ht="15.7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</v>
      </c>
    </row>
    <row r="280" spans="1:8" ht="15.7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11050</v>
      </c>
    </row>
    <row r="281" spans="1:8" ht="15.7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11050</v>
      </c>
    </row>
    <row r="284" spans="1:8" ht="15.7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.7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.7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.7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.7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.7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.7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.7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.7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19155</v>
      </c>
    </row>
    <row r="351" spans="1:8" ht="15.7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19155</v>
      </c>
    </row>
    <row r="355" spans="1:8" ht="15.7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15549</v>
      </c>
    </row>
    <row r="356" spans="1:8" ht="15.7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-10253</v>
      </c>
    </row>
    <row r="357" spans="1:8" ht="15.7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-10253</v>
      </c>
    </row>
    <row r="358" spans="1:8" ht="15.7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-1021</v>
      </c>
    </row>
    <row r="368" spans="1:8" ht="15.7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23430</v>
      </c>
    </row>
    <row r="369" spans="1:8" ht="15.7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23430</v>
      </c>
    </row>
    <row r="372" spans="1:8" ht="15.7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76217</v>
      </c>
    </row>
    <row r="417" spans="1:8" ht="15.7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76217</v>
      </c>
    </row>
    <row r="421" spans="1:8" ht="15.7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15549</v>
      </c>
    </row>
    <row r="422" spans="1:8" ht="15.7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-10253</v>
      </c>
    </row>
    <row r="423" spans="1:8" ht="15.7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-10253</v>
      </c>
    </row>
    <row r="424" spans="1:8" ht="15.7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-1027</v>
      </c>
    </row>
    <row r="434" spans="1:8" ht="15.7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80486</v>
      </c>
    </row>
    <row r="435" spans="1:8" ht="15.7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80486</v>
      </c>
    </row>
    <row r="438" spans="1:8" ht="15.7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-39</v>
      </c>
    </row>
    <row r="439" spans="1:8" ht="15.7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-39</v>
      </c>
    </row>
    <row r="443" spans="1:8" ht="15.7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15</v>
      </c>
    </row>
    <row r="444" spans="1:8" ht="15.7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-24</v>
      </c>
    </row>
    <row r="457" spans="1:8" ht="15.7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-24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1796</v>
      </c>
    </row>
    <row r="462" spans="1:8" ht="15.7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22538</v>
      </c>
    </row>
    <row r="463" spans="1:8" ht="15.7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106135</v>
      </c>
    </row>
    <row r="464" spans="1:8" ht="15.7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3863</v>
      </c>
    </row>
    <row r="465" spans="1:8" ht="15.7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1446</v>
      </c>
    </row>
    <row r="466" spans="1:8" ht="15.7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1343</v>
      </c>
    </row>
    <row r="467" spans="1:8" ht="15.7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1883</v>
      </c>
    </row>
    <row r="468" spans="1:8" ht="15.7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307</v>
      </c>
    </row>
    <row r="469" spans="1:8" ht="15.7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139311</v>
      </c>
    </row>
    <row r="470" spans="1:8" ht="15.7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108</v>
      </c>
    </row>
    <row r="473" spans="1:8" ht="15.7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2283</v>
      </c>
    </row>
    <row r="474" spans="1:8" ht="15.7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.7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2668</v>
      </c>
    </row>
    <row r="477" spans="1:8" ht="15.7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.7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.7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.7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142315</v>
      </c>
    </row>
    <row r="491" spans="1:8" ht="15.7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771</v>
      </c>
    </row>
    <row r="492" spans="1:8" ht="15.7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12676</v>
      </c>
    </row>
    <row r="493" spans="1:8" ht="15.7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7210</v>
      </c>
    </row>
    <row r="494" spans="1:8" ht="15.7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482</v>
      </c>
    </row>
    <row r="495" spans="1:8" ht="15.7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174</v>
      </c>
    </row>
    <row r="496" spans="1:8" ht="15.7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130</v>
      </c>
    </row>
    <row r="497" spans="1:8" ht="15.7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19965</v>
      </c>
    </row>
    <row r="498" spans="1:8" ht="15.7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220</v>
      </c>
    </row>
    <row r="499" spans="1:8" ht="15.7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41628</v>
      </c>
    </row>
    <row r="500" spans="1:8" ht="15.7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3</v>
      </c>
    </row>
    <row r="503" spans="1:8" ht="15.7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106</v>
      </c>
    </row>
    <row r="504" spans="1:8" ht="15.7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109</v>
      </c>
    </row>
    <row r="507" spans="1:8" ht="15.7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41737</v>
      </c>
    </row>
    <row r="521" spans="1:8" ht="15.7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123</v>
      </c>
    </row>
    <row r="524" spans="1:8" ht="15.7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2</v>
      </c>
    </row>
    <row r="525" spans="1:8" ht="15.7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130</v>
      </c>
    </row>
    <row r="526" spans="1:8" ht="15.7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13</v>
      </c>
    </row>
    <row r="527" spans="1:8" ht="15.7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21667</v>
      </c>
    </row>
    <row r="528" spans="1:8" ht="15.7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21935</v>
      </c>
    </row>
    <row r="530" spans="1:8" ht="15.7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21935</v>
      </c>
    </row>
    <row r="551" spans="1:8" ht="15.7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2567</v>
      </c>
    </row>
    <row r="552" spans="1:8" ht="15.7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35214</v>
      </c>
    </row>
    <row r="553" spans="1:8" ht="15.7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113222</v>
      </c>
    </row>
    <row r="554" spans="1:8" ht="15.7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4343</v>
      </c>
    </row>
    <row r="555" spans="1:8" ht="15.7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1490</v>
      </c>
    </row>
    <row r="556" spans="1:8" ht="15.7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1460</v>
      </c>
    </row>
    <row r="557" spans="1:8" ht="15.7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181</v>
      </c>
    </row>
    <row r="558" spans="1:8" ht="15.7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527</v>
      </c>
    </row>
    <row r="559" spans="1:8" ht="15.7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159004</v>
      </c>
    </row>
    <row r="560" spans="1:8" ht="15.7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111</v>
      </c>
    </row>
    <row r="563" spans="1:8" ht="15.7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2389</v>
      </c>
    </row>
    <row r="564" spans="1:8" ht="15.7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.7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2777</v>
      </c>
    </row>
    <row r="567" spans="1:8" ht="15.7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.7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.7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.7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162117</v>
      </c>
    </row>
    <row r="581" spans="1:8" ht="15.7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2567</v>
      </c>
    </row>
    <row r="642" spans="1:8" ht="15.7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35214</v>
      </c>
    </row>
    <row r="643" spans="1:8" ht="15.7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113222</v>
      </c>
    </row>
    <row r="644" spans="1:8" ht="15.7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4343</v>
      </c>
    </row>
    <row r="645" spans="1:8" ht="15.7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1490</v>
      </c>
    </row>
    <row r="646" spans="1:8" ht="15.7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1460</v>
      </c>
    </row>
    <row r="647" spans="1:8" ht="15.7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181</v>
      </c>
    </row>
    <row r="648" spans="1:8" ht="15.7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527</v>
      </c>
    </row>
    <row r="649" spans="1:8" ht="15.7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159004</v>
      </c>
    </row>
    <row r="650" spans="1:8" ht="15.7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111</v>
      </c>
    </row>
    <row r="653" spans="1:8" ht="15.7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2389</v>
      </c>
    </row>
    <row r="654" spans="1:8" ht="15.7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.7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2777</v>
      </c>
    </row>
    <row r="657" spans="1:8" ht="15.7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.7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.7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.7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162117</v>
      </c>
    </row>
    <row r="671" spans="1:8" ht="15.7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10793</v>
      </c>
    </row>
    <row r="673" spans="1:8" ht="15.7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85468</v>
      </c>
    </row>
    <row r="674" spans="1:8" ht="15.7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1502</v>
      </c>
    </row>
    <row r="675" spans="1:8" ht="15.7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1199</v>
      </c>
    </row>
    <row r="676" spans="1:8" ht="15.7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1195</v>
      </c>
    </row>
    <row r="677" spans="1:8" ht="15.7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162</v>
      </c>
    </row>
    <row r="679" spans="1:8" ht="15.7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100319</v>
      </c>
    </row>
    <row r="680" spans="1:8" ht="15.7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60</v>
      </c>
    </row>
    <row r="683" spans="1:8" ht="15.7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2180</v>
      </c>
    </row>
    <row r="684" spans="1:8" ht="15.7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267</v>
      </c>
    </row>
    <row r="686" spans="1:8" ht="15.7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2507</v>
      </c>
    </row>
    <row r="687" spans="1:8" ht="15.7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102826</v>
      </c>
    </row>
    <row r="701" spans="1:8" ht="15.7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1128</v>
      </c>
    </row>
    <row r="703" spans="1:8" ht="15.7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6792</v>
      </c>
    </row>
    <row r="704" spans="1:8" ht="15.7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161</v>
      </c>
    </row>
    <row r="705" spans="1:8" ht="15.7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96</v>
      </c>
    </row>
    <row r="706" spans="1:8" ht="15.7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47</v>
      </c>
    </row>
    <row r="707" spans="1:8" ht="15.7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77</v>
      </c>
    </row>
    <row r="709" spans="1:8" ht="15.7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8301</v>
      </c>
    </row>
    <row r="710" spans="1:8" ht="15.7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10</v>
      </c>
    </row>
    <row r="713" spans="1:8" ht="15.7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146</v>
      </c>
    </row>
    <row r="714" spans="1:8" ht="15.7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158</v>
      </c>
    </row>
    <row r="717" spans="1:8" ht="15.7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8459</v>
      </c>
    </row>
    <row r="731" spans="1:8" ht="15.7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123</v>
      </c>
    </row>
    <row r="734" spans="1:8" ht="15.7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2</v>
      </c>
    </row>
    <row r="735" spans="1:8" ht="15.7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130</v>
      </c>
    </row>
    <row r="736" spans="1:8" ht="15.7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13</v>
      </c>
    </row>
    <row r="737" spans="1:8" ht="15.7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268</v>
      </c>
    </row>
    <row r="740" spans="1:8" ht="15.7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268</v>
      </c>
    </row>
    <row r="761" spans="1:8" ht="15.7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11921</v>
      </c>
    </row>
    <row r="763" spans="1:8" ht="15.7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92137</v>
      </c>
    </row>
    <row r="764" spans="1:8" ht="15.7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1661</v>
      </c>
    </row>
    <row r="765" spans="1:8" ht="15.7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1165</v>
      </c>
    </row>
    <row r="766" spans="1:8" ht="15.7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1229</v>
      </c>
    </row>
    <row r="767" spans="1:8" ht="15.7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239</v>
      </c>
    </row>
    <row r="769" spans="1:8" ht="15.7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108352</v>
      </c>
    </row>
    <row r="770" spans="1:8" ht="15.7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70</v>
      </c>
    </row>
    <row r="773" spans="1:8" ht="15.7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2326</v>
      </c>
    </row>
    <row r="774" spans="1:8" ht="15.7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269</v>
      </c>
    </row>
    <row r="776" spans="1:8" ht="15.7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2665</v>
      </c>
    </row>
    <row r="777" spans="1:8" ht="15.7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111017</v>
      </c>
    </row>
    <row r="791" spans="1:8" ht="15.7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11921</v>
      </c>
    </row>
    <row r="853" spans="1:8" ht="15.7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92137</v>
      </c>
    </row>
    <row r="854" spans="1:8" ht="15.7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1661</v>
      </c>
    </row>
    <row r="855" spans="1:8" ht="15.7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1165</v>
      </c>
    </row>
    <row r="856" spans="1:8" ht="15.7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1229</v>
      </c>
    </row>
    <row r="857" spans="1:8" ht="15.7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239</v>
      </c>
    </row>
    <row r="859" spans="1:8" ht="15.7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108352</v>
      </c>
    </row>
    <row r="860" spans="1:8" ht="15.7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70</v>
      </c>
    </row>
    <row r="863" spans="1:8" ht="15.7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2326</v>
      </c>
    </row>
    <row r="864" spans="1:8" ht="15.7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269</v>
      </c>
    </row>
    <row r="866" spans="1:8" ht="15.7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2665</v>
      </c>
    </row>
    <row r="867" spans="1:8" ht="15.7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111017</v>
      </c>
    </row>
    <row r="881" spans="1:8" ht="15.7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2567</v>
      </c>
    </row>
    <row r="882" spans="1:8" ht="15.7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23293</v>
      </c>
    </row>
    <row r="883" spans="1:8" ht="15.7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21085</v>
      </c>
    </row>
    <row r="884" spans="1:8" ht="15.7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2682</v>
      </c>
    </row>
    <row r="885" spans="1:8" ht="15.7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325</v>
      </c>
    </row>
    <row r="886" spans="1:8" ht="15.7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231</v>
      </c>
    </row>
    <row r="887" spans="1:8" ht="15.7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181</v>
      </c>
    </row>
    <row r="888" spans="1:8" ht="15.7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288</v>
      </c>
    </row>
    <row r="889" spans="1:8" ht="15.7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50652</v>
      </c>
    </row>
    <row r="890" spans="1:8" ht="15.7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41</v>
      </c>
    </row>
    <row r="893" spans="1:8" ht="15.7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63</v>
      </c>
    </row>
    <row r="894" spans="1:8" ht="15.7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8</v>
      </c>
    </row>
    <row r="896" spans="1:8" ht="15.7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112</v>
      </c>
    </row>
    <row r="897" spans="1:8" ht="15.7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.7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.7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.7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51100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656</v>
      </c>
    </row>
    <row r="919" spans="1:8" ht="15.7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656</v>
      </c>
    </row>
    <row r="921" spans="1:8" ht="15.7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656</v>
      </c>
    </row>
    <row r="922" spans="1:8" ht="15.7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12457</v>
      </c>
    </row>
    <row r="928" spans="1:8" ht="15.7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94</v>
      </c>
    </row>
    <row r="929" spans="1:8" ht="15.7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688</v>
      </c>
    </row>
    <row r="933" spans="1:8" ht="15.7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674</v>
      </c>
    </row>
    <row r="935" spans="1:8" ht="15.7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14</v>
      </c>
    </row>
    <row r="937" spans="1:8" ht="15.7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1043</v>
      </c>
    </row>
    <row r="938" spans="1:8" ht="15.7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1043</v>
      </c>
    </row>
    <row r="942" spans="1:8" ht="15.7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14282</v>
      </c>
    </row>
    <row r="943" spans="1:8" ht="15.7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14938</v>
      </c>
    </row>
    <row r="944" spans="1:8" ht="15.7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656</v>
      </c>
    </row>
    <row r="951" spans="1:8" ht="15.7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656</v>
      </c>
    </row>
    <row r="953" spans="1:8" ht="15.7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656</v>
      </c>
    </row>
    <row r="954" spans="1:8" ht="15.7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12457</v>
      </c>
    </row>
    <row r="960" spans="1:8" ht="15.7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94</v>
      </c>
    </row>
    <row r="961" spans="1:8" ht="15.7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688</v>
      </c>
    </row>
    <row r="965" spans="1:8" ht="15.7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674</v>
      </c>
    </row>
    <row r="967" spans="1:8" ht="15.7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14</v>
      </c>
    </row>
    <row r="969" spans="1:8" ht="15.7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1043</v>
      </c>
    </row>
    <row r="970" spans="1:8" ht="15.7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1043</v>
      </c>
    </row>
    <row r="974" spans="1:8" ht="15.7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14282</v>
      </c>
    </row>
    <row r="975" spans="1:8" ht="15.7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14938</v>
      </c>
    </row>
    <row r="976" spans="1:8" ht="15.7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109</v>
      </c>
    </row>
    <row r="1019" spans="1:8" ht="15.7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1435</v>
      </c>
    </row>
    <row r="1021" spans="1:8" ht="15.7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1544</v>
      </c>
    </row>
    <row r="1023" spans="1:8" ht="15.7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246</v>
      </c>
    </row>
    <row r="1024" spans="1:8" ht="15.7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232</v>
      </c>
    </row>
    <row r="1025" spans="1:8" ht="15.7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232</v>
      </c>
    </row>
    <row r="1027" spans="1:8" ht="15.7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15600</v>
      </c>
    </row>
    <row r="1039" spans="1:8" ht="15.7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64</v>
      </c>
    </row>
    <row r="1040" spans="1:8" ht="15.7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10604</v>
      </c>
    </row>
    <row r="1041" spans="1:8" ht="15.7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403</v>
      </c>
    </row>
    <row r="1042" spans="1:8" ht="15.7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3205</v>
      </c>
    </row>
    <row r="1043" spans="1:8" ht="15.7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706</v>
      </c>
    </row>
    <row r="1044" spans="1:8" ht="15.7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218</v>
      </c>
    </row>
    <row r="1045" spans="1:8" ht="15.7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488</v>
      </c>
    </row>
    <row r="1047" spans="1:8" ht="15.7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618</v>
      </c>
    </row>
    <row r="1048" spans="1:8" ht="15.7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111</v>
      </c>
    </row>
    <row r="1049" spans="1:8" ht="15.7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15943</v>
      </c>
    </row>
    <row r="1050" spans="1:8" ht="15.7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17733</v>
      </c>
    </row>
    <row r="1051" spans="1:8" ht="15.7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232</v>
      </c>
    </row>
    <row r="1068" spans="1:8" ht="15.7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232</v>
      </c>
    </row>
    <row r="1070" spans="1:8" ht="15.7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15600</v>
      </c>
    </row>
    <row r="1082" spans="1:8" ht="15.7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64</v>
      </c>
    </row>
    <row r="1083" spans="1:8" ht="15.7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10604</v>
      </c>
    </row>
    <row r="1084" spans="1:8" ht="15.7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403</v>
      </c>
    </row>
    <row r="1085" spans="1:8" ht="15.7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3205</v>
      </c>
    </row>
    <row r="1086" spans="1:8" ht="15.7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706</v>
      </c>
    </row>
    <row r="1087" spans="1:8" ht="15.7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218</v>
      </c>
    </row>
    <row r="1088" spans="1:8" ht="15.7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488</v>
      </c>
    </row>
    <row r="1090" spans="1:8" ht="15.7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618</v>
      </c>
    </row>
    <row r="1091" spans="1:8" ht="15.7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111</v>
      </c>
    </row>
    <row r="1092" spans="1:8" ht="15.7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15943</v>
      </c>
    </row>
    <row r="1093" spans="1:8" ht="15.7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15943</v>
      </c>
    </row>
    <row r="1094" spans="1:8" ht="15.7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109</v>
      </c>
    </row>
    <row r="1105" spans="1:8" ht="15.7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1435</v>
      </c>
    </row>
    <row r="1107" spans="1:8" ht="15.7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1544</v>
      </c>
    </row>
    <row r="1109" spans="1:8" ht="15.7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246</v>
      </c>
    </row>
    <row r="1110" spans="1:8" ht="15.7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1790</v>
      </c>
    </row>
    <row r="1137" spans="1:8" ht="15.7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4259</v>
      </c>
    </row>
    <row r="1202" spans="1:8" ht="15.7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4259</v>
      </c>
    </row>
    <row r="1203" spans="1:8" ht="15.7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336</v>
      </c>
    </row>
    <row r="1244" spans="1:8" ht="15.7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336</v>
      </c>
    </row>
    <row r="1245" spans="1:8" ht="15.7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336</v>
      </c>
    </row>
    <row r="1286" spans="1:8" ht="15.7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336</v>
      </c>
    </row>
    <row r="1287" spans="1:8" ht="15.7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2567</v>
      </c>
      <c r="D12" s="188">
        <v>1796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.75">
      <c r="A13" s="84" t="s">
        <v>27</v>
      </c>
      <c r="B13" s="86" t="s">
        <v>28</v>
      </c>
      <c r="C13" s="188">
        <v>23293</v>
      </c>
      <c r="D13" s="188">
        <v>11745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.75">
      <c r="A14" s="84" t="s">
        <v>30</v>
      </c>
      <c r="B14" s="86" t="s">
        <v>31</v>
      </c>
      <c r="C14" s="188">
        <v>21085</v>
      </c>
      <c r="D14" s="188">
        <v>20664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2682</v>
      </c>
      <c r="D15" s="188">
        <v>2362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613</v>
      </c>
      <c r="D16" s="188">
        <v>391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231</v>
      </c>
      <c r="D17" s="188">
        <v>148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181</v>
      </c>
      <c r="D18" s="188">
        <v>1883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50652</v>
      </c>
      <c r="D20" s="567">
        <f>SUM(D12:D19)</f>
        <v>38989</v>
      </c>
      <c r="E20" s="84" t="s">
        <v>54</v>
      </c>
      <c r="F20" s="87" t="s">
        <v>55</v>
      </c>
      <c r="G20" s="188">
        <v>2509</v>
      </c>
      <c r="H20" s="188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11050</v>
      </c>
      <c r="H21" s="188">
        <v>11056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.75">
      <c r="A24" s="84" t="s">
        <v>67</v>
      </c>
      <c r="B24" s="86" t="s">
        <v>68</v>
      </c>
      <c r="C24" s="188">
        <v>41</v>
      </c>
      <c r="D24" s="188">
        <v>48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63</v>
      </c>
      <c r="D25" s="188">
        <v>103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17623</v>
      </c>
      <c r="H26" s="567">
        <f>H20+H21+H22</f>
        <v>17629</v>
      </c>
      <c r="M26" s="92"/>
    </row>
    <row r="27" spans="1:8" ht="15.75">
      <c r="A27" s="84" t="s">
        <v>79</v>
      </c>
      <c r="B27" s="86" t="s">
        <v>80</v>
      </c>
      <c r="C27" s="188">
        <v>8</v>
      </c>
      <c r="D27" s="188">
        <v>10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112</v>
      </c>
      <c r="D28" s="567">
        <f>SUM(D24:D27)</f>
        <v>161</v>
      </c>
      <c r="E28" s="193" t="s">
        <v>84</v>
      </c>
      <c r="F28" s="87" t="s">
        <v>85</v>
      </c>
      <c r="G28" s="564">
        <f>SUM(G29:G31)</f>
        <v>7881</v>
      </c>
      <c r="H28" s="565">
        <f>SUM(H29:H31)</f>
        <v>5998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7881</v>
      </c>
      <c r="H29" s="188">
        <v>5998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15549</v>
      </c>
      <c r="H32" s="188">
        <v>13157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23430</v>
      </c>
      <c r="H34" s="567">
        <f>H28+H32+H33</f>
        <v>19155</v>
      </c>
    </row>
    <row r="35" spans="1:8" ht="15.75">
      <c r="A35" s="84" t="s">
        <v>106</v>
      </c>
      <c r="B35" s="88" t="s">
        <v>107</v>
      </c>
      <c r="C35" s="564">
        <f>SUM(C36:C39)</f>
        <v>336</v>
      </c>
      <c r="D35" s="565">
        <f>SUM(D36:D39)</f>
        <v>336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80486</v>
      </c>
      <c r="H37" s="569">
        <f>H26+H18+H34</f>
        <v>76217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336</v>
      </c>
      <c r="D39" s="187">
        <v>336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-24</v>
      </c>
      <c r="H40" s="552">
        <v>-39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109</v>
      </c>
      <c r="H47" s="188">
        <v>44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109</v>
      </c>
      <c r="H50" s="565">
        <f>SUM(H44:H49)</f>
        <v>44</v>
      </c>
    </row>
    <row r="51" spans="1:8" ht="15.75">
      <c r="A51" s="84" t="s">
        <v>79</v>
      </c>
      <c r="B51" s="86" t="s">
        <v>155</v>
      </c>
      <c r="C51" s="188">
        <v>656</v>
      </c>
      <c r="D51" s="188">
        <v>10059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656</v>
      </c>
      <c r="D52" s="567">
        <f>SUM(D48:D51)</f>
        <v>10059</v>
      </c>
      <c r="E52" s="192" t="s">
        <v>158</v>
      </c>
      <c r="F52" s="89" t="s">
        <v>159</v>
      </c>
      <c r="G52" s="188">
        <v>1435</v>
      </c>
      <c r="H52" s="188">
        <v>323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246</v>
      </c>
      <c r="H54" s="188">
        <v>256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51756</v>
      </c>
      <c r="D56" s="571">
        <f>D20+D21+D22+D28+D33+D46+D52+D54+D55</f>
        <v>49545</v>
      </c>
      <c r="E56" s="94" t="s">
        <v>825</v>
      </c>
      <c r="F56" s="93" t="s">
        <v>172</v>
      </c>
      <c r="G56" s="568">
        <f>G50+G52+G53+G54+G55</f>
        <v>1790</v>
      </c>
      <c r="H56" s="569">
        <f>H50+H52+H53+H54+H55</f>
        <v>623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7417</v>
      </c>
      <c r="D59" s="188">
        <v>7800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408</v>
      </c>
      <c r="D60" s="188">
        <v>285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189</v>
      </c>
      <c r="D61" s="188">
        <v>450</v>
      </c>
      <c r="E61" s="191" t="s">
        <v>188</v>
      </c>
      <c r="F61" s="87" t="s">
        <v>189</v>
      </c>
      <c r="G61" s="564">
        <f>SUM(G62:G68)</f>
        <v>15832</v>
      </c>
      <c r="H61" s="565">
        <f>SUM(H62:H68)</f>
        <v>12735</v>
      </c>
    </row>
    <row r="62" spans="1:13" ht="15.75">
      <c r="A62" s="84" t="s">
        <v>186</v>
      </c>
      <c r="B62" s="88" t="s">
        <v>187</v>
      </c>
      <c r="C62" s="188">
        <v>5190</v>
      </c>
      <c r="D62" s="188">
        <v>4751</v>
      </c>
      <c r="E62" s="191" t="s">
        <v>192</v>
      </c>
      <c r="F62" s="87" t="s">
        <v>193</v>
      </c>
      <c r="G62" s="188">
        <v>232</v>
      </c>
      <c r="H62" s="188">
        <v>204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64</v>
      </c>
      <c r="H63" s="188">
        <v>62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10604</v>
      </c>
      <c r="H64" s="188">
        <v>8490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13204</v>
      </c>
      <c r="D65" s="567">
        <f>SUM(D59:D64)</f>
        <v>13286</v>
      </c>
      <c r="E65" s="84" t="s">
        <v>201</v>
      </c>
      <c r="F65" s="87" t="s">
        <v>202</v>
      </c>
      <c r="G65" s="188">
        <v>403</v>
      </c>
      <c r="H65" s="188">
        <v>89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3205</v>
      </c>
      <c r="H66" s="188">
        <v>2911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618</v>
      </c>
      <c r="H67" s="188">
        <v>581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706</v>
      </c>
      <c r="H68" s="188">
        <v>398</v>
      </c>
    </row>
    <row r="69" spans="1:8" ht="15.75">
      <c r="A69" s="84" t="s">
        <v>210</v>
      </c>
      <c r="B69" s="86" t="s">
        <v>211</v>
      </c>
      <c r="C69" s="188">
        <v>12457</v>
      </c>
      <c r="D69" s="188">
        <v>11970</v>
      </c>
      <c r="E69" s="192" t="s">
        <v>79</v>
      </c>
      <c r="F69" s="87" t="s">
        <v>216</v>
      </c>
      <c r="G69" s="188">
        <v>111</v>
      </c>
      <c r="H69" s="188">
        <v>146</v>
      </c>
    </row>
    <row r="70" spans="1:8" ht="15.75">
      <c r="A70" s="84" t="s">
        <v>214</v>
      </c>
      <c r="B70" s="86" t="s">
        <v>215</v>
      </c>
      <c r="C70" s="188">
        <v>94</v>
      </c>
      <c r="D70" s="188">
        <v>45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15943</v>
      </c>
      <c r="H71" s="567">
        <f>H59+H60+H61+H69+H70</f>
        <v>12881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688</v>
      </c>
      <c r="D73" s="188">
        <v>677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1043</v>
      </c>
      <c r="D75" s="188">
        <v>101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14282</v>
      </c>
      <c r="D76" s="567">
        <f>SUM(D68:D75)</f>
        <v>12793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15943</v>
      </c>
      <c r="H79" s="569">
        <f>H71+H73+H75+H77</f>
        <v>12881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532</v>
      </c>
      <c r="D88" s="188">
        <v>444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18242</v>
      </c>
      <c r="D89" s="188">
        <v>13464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18774</v>
      </c>
      <c r="D92" s="567">
        <f>SUM(D88:D91)</f>
        <v>13908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178</v>
      </c>
      <c r="D93" s="466">
        <v>150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46439</v>
      </c>
      <c r="D94" s="571">
        <f>D65+D76+D85+D92+D93</f>
        <v>40137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98195</v>
      </c>
      <c r="D95" s="573">
        <f>D94+D56</f>
        <v>89682</v>
      </c>
      <c r="E95" s="220" t="s">
        <v>916</v>
      </c>
      <c r="F95" s="476" t="s">
        <v>268</v>
      </c>
      <c r="G95" s="572">
        <f>G37+G40+G56+G79</f>
        <v>98195</v>
      </c>
      <c r="H95" s="573">
        <f>H37+H40+H56+H79</f>
        <v>89682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44312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45554</v>
      </c>
      <c r="D12" s="307">
        <v>47754</v>
      </c>
      <c r="E12" s="185" t="s">
        <v>277</v>
      </c>
      <c r="F12" s="231" t="s">
        <v>278</v>
      </c>
      <c r="G12" s="307">
        <v>101150</v>
      </c>
      <c r="H12" s="307">
        <v>107902</v>
      </c>
    </row>
    <row r="13" spans="1:8" ht="15.75">
      <c r="A13" s="185" t="s">
        <v>279</v>
      </c>
      <c r="B13" s="181" t="s">
        <v>280</v>
      </c>
      <c r="C13" s="307">
        <v>7492</v>
      </c>
      <c r="D13" s="307">
        <v>7939</v>
      </c>
      <c r="E13" s="185" t="s">
        <v>281</v>
      </c>
      <c r="F13" s="231" t="s">
        <v>282</v>
      </c>
      <c r="G13" s="307">
        <v>2034</v>
      </c>
      <c r="H13" s="307">
        <v>2372</v>
      </c>
    </row>
    <row r="14" spans="1:8" ht="15.75">
      <c r="A14" s="185" t="s">
        <v>283</v>
      </c>
      <c r="B14" s="181" t="s">
        <v>284</v>
      </c>
      <c r="C14" s="307">
        <v>8459</v>
      </c>
      <c r="D14" s="307">
        <v>7878</v>
      </c>
      <c r="E14" s="236" t="s">
        <v>285</v>
      </c>
      <c r="F14" s="231" t="s">
        <v>286</v>
      </c>
      <c r="G14" s="307">
        <v>749</v>
      </c>
      <c r="H14" s="307">
        <v>675</v>
      </c>
    </row>
    <row r="15" spans="1:8" ht="15.75">
      <c r="A15" s="185" t="s">
        <v>287</v>
      </c>
      <c r="B15" s="181" t="s">
        <v>288</v>
      </c>
      <c r="C15" s="307">
        <v>26318</v>
      </c>
      <c r="D15" s="307">
        <v>25772</v>
      </c>
      <c r="E15" s="236" t="s">
        <v>79</v>
      </c>
      <c r="F15" s="231" t="s">
        <v>289</v>
      </c>
      <c r="G15" s="307">
        <v>694</v>
      </c>
      <c r="H15" s="307">
        <v>794</v>
      </c>
    </row>
    <row r="16" spans="1:8" ht="15.75">
      <c r="A16" s="185" t="s">
        <v>290</v>
      </c>
      <c r="B16" s="181" t="s">
        <v>291</v>
      </c>
      <c r="C16" s="307">
        <v>5263</v>
      </c>
      <c r="D16" s="307">
        <v>5215</v>
      </c>
      <c r="E16" s="227" t="s">
        <v>52</v>
      </c>
      <c r="F16" s="255" t="s">
        <v>292</v>
      </c>
      <c r="G16" s="597">
        <f>SUM(G12:G15)</f>
        <v>104627</v>
      </c>
      <c r="H16" s="598">
        <f>SUM(H12:H15)</f>
        <v>111743</v>
      </c>
    </row>
    <row r="17" spans="1:8" ht="31.5">
      <c r="A17" s="185" t="s">
        <v>293</v>
      </c>
      <c r="B17" s="181" t="s">
        <v>294</v>
      </c>
      <c r="C17" s="307">
        <v>429</v>
      </c>
      <c r="D17" s="307">
        <v>668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-603</v>
      </c>
      <c r="D18" s="307">
        <v>434</v>
      </c>
      <c r="E18" s="225" t="s">
        <v>297</v>
      </c>
      <c r="F18" s="229" t="s">
        <v>298</v>
      </c>
      <c r="G18" s="608">
        <v>6825</v>
      </c>
      <c r="H18" s="609">
        <v>18</v>
      </c>
    </row>
    <row r="19" spans="1:8" ht="15.75">
      <c r="A19" s="185" t="s">
        <v>299</v>
      </c>
      <c r="B19" s="181" t="s">
        <v>300</v>
      </c>
      <c r="C19" s="307">
        <v>781</v>
      </c>
      <c r="D19" s="307">
        <v>1242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93693</v>
      </c>
      <c r="D22" s="598">
        <f>SUM(D12:D18)+D19</f>
        <v>96902</v>
      </c>
      <c r="E22" s="185" t="s">
        <v>309</v>
      </c>
      <c r="F22" s="228" t="s">
        <v>310</v>
      </c>
      <c r="G22" s="307">
        <v>2</v>
      </c>
      <c r="H22" s="308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</v>
      </c>
      <c r="D25" s="308">
        <v>5</v>
      </c>
      <c r="E25" s="185" t="s">
        <v>318</v>
      </c>
      <c r="F25" s="228" t="s">
        <v>319</v>
      </c>
      <c r="G25" s="307">
        <v>62</v>
      </c>
      <c r="H25" s="308">
        <v>121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215</v>
      </c>
      <c r="D27" s="308">
        <v>104</v>
      </c>
      <c r="E27" s="227" t="s">
        <v>104</v>
      </c>
      <c r="F27" s="229" t="s">
        <v>326</v>
      </c>
      <c r="G27" s="597">
        <f>SUM(G22:G26)</f>
        <v>64</v>
      </c>
      <c r="H27" s="598">
        <f>SUM(H22:H26)</f>
        <v>124</v>
      </c>
    </row>
    <row r="28" spans="1:8" ht="15.75">
      <c r="A28" s="185" t="s">
        <v>79</v>
      </c>
      <c r="B28" s="228" t="s">
        <v>327</v>
      </c>
      <c r="C28" s="307">
        <v>246</v>
      </c>
      <c r="D28" s="308">
        <v>262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467</v>
      </c>
      <c r="D29" s="598">
        <f>SUM(D25:D28)</f>
        <v>371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94160</v>
      </c>
      <c r="D31" s="604">
        <f>D29+D22</f>
        <v>97273</v>
      </c>
      <c r="E31" s="242" t="s">
        <v>800</v>
      </c>
      <c r="F31" s="257" t="s">
        <v>331</v>
      </c>
      <c r="G31" s="244">
        <f>G16+G18+G27</f>
        <v>111516</v>
      </c>
      <c r="H31" s="245">
        <f>H16+H18+H27</f>
        <v>111885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17356</v>
      </c>
      <c r="D33" s="235">
        <f>IF((H31-D31)&gt;0,H31-D31,0)</f>
        <v>14612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94160</v>
      </c>
      <c r="D36" s="606">
        <f>D31-D34+D35</f>
        <v>97273</v>
      </c>
      <c r="E36" s="253" t="s">
        <v>346</v>
      </c>
      <c r="F36" s="247" t="s">
        <v>347</v>
      </c>
      <c r="G36" s="258">
        <f>G35-G34+G31</f>
        <v>111516</v>
      </c>
      <c r="H36" s="259">
        <f>H35-H34+H31</f>
        <v>111885</v>
      </c>
    </row>
    <row r="37" spans="1:8" ht="15.75">
      <c r="A37" s="252" t="s">
        <v>348</v>
      </c>
      <c r="B37" s="222" t="s">
        <v>349</v>
      </c>
      <c r="C37" s="603">
        <f>IF((G36-C36)&gt;0,G36-C36,0)</f>
        <v>17356</v>
      </c>
      <c r="D37" s="604">
        <f>IF((H36-D36)&gt;0,H36-D36,0)</f>
        <v>14612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1791</v>
      </c>
      <c r="D38" s="598">
        <f>D39+D40+D41</f>
        <v>1431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1791</v>
      </c>
      <c r="D39" s="308">
        <v>1431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15565</v>
      </c>
      <c r="D42" s="235">
        <f>+IF((H36-D36-D38)&gt;0,H36-D36-D38,0)</f>
        <v>13181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16</v>
      </c>
      <c r="D43" s="308">
        <v>24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15549</v>
      </c>
      <c r="D44" s="259">
        <f>IF(H42=0,IF(D42-D43&gt;0,D42-D43+H43,0),IF(H42-H43&lt;0,H43-H42+D42,0))</f>
        <v>13157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111516</v>
      </c>
      <c r="D45" s="600">
        <f>D36+D38+D42</f>
        <v>111885</v>
      </c>
      <c r="E45" s="261" t="s">
        <v>373</v>
      </c>
      <c r="F45" s="263" t="s">
        <v>374</v>
      </c>
      <c r="G45" s="599">
        <f>G42+G36</f>
        <v>111516</v>
      </c>
      <c r="H45" s="600">
        <f>H42+H36</f>
        <v>111885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44312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118089</v>
      </c>
      <c r="D11" s="188">
        <v>128019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-64834</v>
      </c>
      <c r="D12" s="188">
        <v>-70721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-30778</v>
      </c>
      <c r="D14" s="188">
        <v>-31479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-166</v>
      </c>
      <c r="D15" s="188">
        <v>-81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-1572</v>
      </c>
      <c r="D16" s="188">
        <v>-1583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</v>
      </c>
      <c r="D17" s="188">
        <v>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-108</v>
      </c>
      <c r="D19" s="188">
        <v>-21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4771</v>
      </c>
      <c r="D20" s="188">
        <v>-1073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25403</v>
      </c>
      <c r="D21" s="628">
        <f>SUM(D11:D20)</f>
        <v>23065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-10158</v>
      </c>
      <c r="D23" s="187">
        <v>-12280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-108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-10256</v>
      </c>
      <c r="D33" s="628">
        <f>SUM(D23:D32)</f>
        <v>-12280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-79</v>
      </c>
      <c r="D39" s="188">
        <v>-51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8">
        <v>-5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-10199</v>
      </c>
      <c r="D41" s="188">
        <v>-11803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1701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-10281</v>
      </c>
      <c r="D43" s="630">
        <f>SUM(D35:D42)</f>
        <v>-10158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4866</v>
      </c>
      <c r="D44" s="298">
        <f>D43+D33+D21</f>
        <v>627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13908</v>
      </c>
      <c r="D45" s="300">
        <v>13281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18774</v>
      </c>
      <c r="D46" s="302">
        <f>D45+D44</f>
        <v>13908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18774</v>
      </c>
      <c r="D47" s="289">
        <v>13908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44312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11056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19155</v>
      </c>
      <c r="J13" s="553">
        <f>'1-Баланс'!H30+'1-Баланс'!H33</f>
        <v>0</v>
      </c>
      <c r="K13" s="554"/>
      <c r="L13" s="553">
        <f>SUM(C13:K13)</f>
        <v>76217</v>
      </c>
      <c r="M13" s="555">
        <f>'1-Баланс'!H40</f>
        <v>-39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39433</v>
      </c>
      <c r="D17" s="622">
        <f aca="true" t="shared" si="2" ref="D17:M17">D13+D14</f>
        <v>2509</v>
      </c>
      <c r="E17" s="622">
        <f t="shared" si="2"/>
        <v>11056</v>
      </c>
      <c r="F17" s="622">
        <f t="shared" si="2"/>
        <v>3945</v>
      </c>
      <c r="G17" s="622">
        <f t="shared" si="2"/>
        <v>0</v>
      </c>
      <c r="H17" s="622">
        <f t="shared" si="2"/>
        <v>119</v>
      </c>
      <c r="I17" s="622">
        <f t="shared" si="2"/>
        <v>19155</v>
      </c>
      <c r="J17" s="622">
        <f t="shared" si="2"/>
        <v>0</v>
      </c>
      <c r="K17" s="622">
        <f t="shared" si="2"/>
        <v>0</v>
      </c>
      <c r="L17" s="553">
        <f t="shared" si="1"/>
        <v>76217</v>
      </c>
      <c r="M17" s="623">
        <f t="shared" si="2"/>
        <v>-39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15549</v>
      </c>
      <c r="J18" s="553">
        <f>+'1-Баланс'!G33</f>
        <v>0</v>
      </c>
      <c r="K18" s="554"/>
      <c r="L18" s="553">
        <f t="shared" si="1"/>
        <v>15549</v>
      </c>
      <c r="M18" s="607">
        <v>15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-10253</v>
      </c>
      <c r="J19" s="159">
        <f>J20+J21</f>
        <v>0</v>
      </c>
      <c r="K19" s="159">
        <f t="shared" si="3"/>
        <v>0</v>
      </c>
      <c r="L19" s="553">
        <f t="shared" si="1"/>
        <v>-10253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-10253</v>
      </c>
      <c r="J20" s="307"/>
      <c r="K20" s="307"/>
      <c r="L20" s="553">
        <f>SUM(C20:K20)</f>
        <v>-10253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-6</v>
      </c>
      <c r="F30" s="307"/>
      <c r="G30" s="307"/>
      <c r="H30" s="307"/>
      <c r="I30" s="307">
        <v>-1021</v>
      </c>
      <c r="J30" s="307"/>
      <c r="K30" s="307"/>
      <c r="L30" s="553">
        <f t="shared" si="1"/>
        <v>-1027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39433</v>
      </c>
      <c r="D31" s="622">
        <f aca="true" t="shared" si="6" ref="D31:M31">D19+D22+D23+D26+D30+D29+D17+D18</f>
        <v>2509</v>
      </c>
      <c r="E31" s="622">
        <f t="shared" si="6"/>
        <v>11050</v>
      </c>
      <c r="F31" s="622">
        <f t="shared" si="6"/>
        <v>3945</v>
      </c>
      <c r="G31" s="622">
        <f t="shared" si="6"/>
        <v>0</v>
      </c>
      <c r="H31" s="622">
        <f t="shared" si="6"/>
        <v>119</v>
      </c>
      <c r="I31" s="622">
        <f t="shared" si="6"/>
        <v>23430</v>
      </c>
      <c r="J31" s="622">
        <f t="shared" si="6"/>
        <v>0</v>
      </c>
      <c r="K31" s="622">
        <f t="shared" si="6"/>
        <v>0</v>
      </c>
      <c r="L31" s="553">
        <f t="shared" si="1"/>
        <v>80486</v>
      </c>
      <c r="M31" s="623">
        <f t="shared" si="6"/>
        <v>-24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11050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23430</v>
      </c>
      <c r="J34" s="556">
        <f t="shared" si="7"/>
        <v>0</v>
      </c>
      <c r="K34" s="556">
        <f t="shared" si="7"/>
        <v>0</v>
      </c>
      <c r="L34" s="620">
        <f t="shared" si="1"/>
        <v>80486</v>
      </c>
      <c r="M34" s="557">
        <f>M31+M32+M33</f>
        <v>-24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44312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">
      <selection activeCell="R18" activeCellId="1" sqref="R15 R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1796</v>
      </c>
      <c r="E11" s="319">
        <v>771</v>
      </c>
      <c r="F11" s="319"/>
      <c r="G11" s="320">
        <f>D11+E11-F11</f>
        <v>2567</v>
      </c>
      <c r="H11" s="319"/>
      <c r="I11" s="319"/>
      <c r="J11" s="320">
        <f>G11+H11-I11</f>
        <v>2567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2567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22538</v>
      </c>
      <c r="E12" s="319">
        <v>12676</v>
      </c>
      <c r="F12" s="319"/>
      <c r="G12" s="320">
        <f aca="true" t="shared" si="2" ref="G12:G41">D12+E12-F12</f>
        <v>35214</v>
      </c>
      <c r="H12" s="319"/>
      <c r="I12" s="319"/>
      <c r="J12" s="320">
        <f aca="true" t="shared" si="3" ref="J12:J41">G12+H12-I12</f>
        <v>35214</v>
      </c>
      <c r="K12" s="319">
        <v>10793</v>
      </c>
      <c r="L12" s="319">
        <v>1128</v>
      </c>
      <c r="M12" s="319"/>
      <c r="N12" s="320">
        <f aca="true" t="shared" si="4" ref="N12:N41">K12+L12-M12</f>
        <v>11921</v>
      </c>
      <c r="O12" s="319"/>
      <c r="P12" s="319"/>
      <c r="Q12" s="320">
        <f t="shared" si="0"/>
        <v>11921</v>
      </c>
      <c r="R12" s="331">
        <f t="shared" si="1"/>
        <v>23293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106135</v>
      </c>
      <c r="E13" s="319">
        <v>7210</v>
      </c>
      <c r="F13" s="319">
        <v>123</v>
      </c>
      <c r="G13" s="320">
        <f t="shared" si="2"/>
        <v>113222</v>
      </c>
      <c r="H13" s="319"/>
      <c r="I13" s="319"/>
      <c r="J13" s="320">
        <f t="shared" si="3"/>
        <v>113222</v>
      </c>
      <c r="K13" s="319">
        <v>85468</v>
      </c>
      <c r="L13" s="319">
        <v>6792</v>
      </c>
      <c r="M13" s="319">
        <v>123</v>
      </c>
      <c r="N13" s="320">
        <f t="shared" si="4"/>
        <v>92137</v>
      </c>
      <c r="O13" s="319"/>
      <c r="P13" s="319"/>
      <c r="Q13" s="320">
        <f t="shared" si="0"/>
        <v>92137</v>
      </c>
      <c r="R13" s="331">
        <f t="shared" si="1"/>
        <v>21085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3863</v>
      </c>
      <c r="E14" s="319">
        <v>482</v>
      </c>
      <c r="F14" s="319">
        <v>2</v>
      </c>
      <c r="G14" s="320">
        <f t="shared" si="2"/>
        <v>4343</v>
      </c>
      <c r="H14" s="319"/>
      <c r="I14" s="319"/>
      <c r="J14" s="320">
        <f t="shared" si="3"/>
        <v>4343</v>
      </c>
      <c r="K14" s="319">
        <v>1502</v>
      </c>
      <c r="L14" s="319">
        <v>161</v>
      </c>
      <c r="M14" s="319">
        <v>2</v>
      </c>
      <c r="N14" s="320">
        <f t="shared" si="4"/>
        <v>1661</v>
      </c>
      <c r="O14" s="319"/>
      <c r="P14" s="319"/>
      <c r="Q14" s="320">
        <f t="shared" si="0"/>
        <v>1661</v>
      </c>
      <c r="R14" s="331">
        <f t="shared" si="1"/>
        <v>2682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1446</v>
      </c>
      <c r="E15" s="319">
        <v>174</v>
      </c>
      <c r="F15" s="319">
        <v>130</v>
      </c>
      <c r="G15" s="320">
        <f t="shared" si="2"/>
        <v>1490</v>
      </c>
      <c r="H15" s="319"/>
      <c r="I15" s="319"/>
      <c r="J15" s="320">
        <f t="shared" si="3"/>
        <v>1490</v>
      </c>
      <c r="K15" s="319">
        <v>1199</v>
      </c>
      <c r="L15" s="319">
        <v>96</v>
      </c>
      <c r="M15" s="319">
        <v>130</v>
      </c>
      <c r="N15" s="320">
        <f t="shared" si="4"/>
        <v>1165</v>
      </c>
      <c r="O15" s="319"/>
      <c r="P15" s="319"/>
      <c r="Q15" s="320">
        <f t="shared" si="0"/>
        <v>1165</v>
      </c>
      <c r="R15" s="331">
        <f t="shared" si="1"/>
        <v>325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1343</v>
      </c>
      <c r="E16" s="319">
        <v>130</v>
      </c>
      <c r="F16" s="319">
        <v>13</v>
      </c>
      <c r="G16" s="320">
        <f t="shared" si="2"/>
        <v>1460</v>
      </c>
      <c r="H16" s="319"/>
      <c r="I16" s="319"/>
      <c r="J16" s="320">
        <f t="shared" si="3"/>
        <v>1460</v>
      </c>
      <c r="K16" s="319">
        <v>1195</v>
      </c>
      <c r="L16" s="319">
        <v>47</v>
      </c>
      <c r="M16" s="319">
        <v>13</v>
      </c>
      <c r="N16" s="320">
        <f t="shared" si="4"/>
        <v>1229</v>
      </c>
      <c r="O16" s="319"/>
      <c r="P16" s="319"/>
      <c r="Q16" s="320">
        <f t="shared" si="0"/>
        <v>1229</v>
      </c>
      <c r="R16" s="331">
        <f t="shared" si="1"/>
        <v>231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1883</v>
      </c>
      <c r="E17" s="319">
        <v>19965</v>
      </c>
      <c r="F17" s="319">
        <v>21667</v>
      </c>
      <c r="G17" s="320">
        <f t="shared" si="2"/>
        <v>181</v>
      </c>
      <c r="H17" s="319"/>
      <c r="I17" s="319"/>
      <c r="J17" s="320">
        <f t="shared" si="3"/>
        <v>181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181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307</v>
      </c>
      <c r="E18" s="319">
        <v>220</v>
      </c>
      <c r="F18" s="319"/>
      <c r="G18" s="320">
        <f t="shared" si="2"/>
        <v>527</v>
      </c>
      <c r="H18" s="319"/>
      <c r="I18" s="319"/>
      <c r="J18" s="320">
        <f t="shared" si="3"/>
        <v>527</v>
      </c>
      <c r="K18" s="319">
        <v>162</v>
      </c>
      <c r="L18" s="319">
        <v>77</v>
      </c>
      <c r="M18" s="319"/>
      <c r="N18" s="320">
        <f t="shared" si="4"/>
        <v>239</v>
      </c>
      <c r="O18" s="319"/>
      <c r="P18" s="319"/>
      <c r="Q18" s="320">
        <f t="shared" si="0"/>
        <v>239</v>
      </c>
      <c r="R18" s="331">
        <f t="shared" si="1"/>
        <v>288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139311</v>
      </c>
      <c r="E19" s="321">
        <f>SUM(E11:E18)</f>
        <v>41628</v>
      </c>
      <c r="F19" s="321">
        <f>SUM(F11:F18)</f>
        <v>21935</v>
      </c>
      <c r="G19" s="320">
        <f t="shared" si="2"/>
        <v>159004</v>
      </c>
      <c r="H19" s="321">
        <f>SUM(H11:H18)</f>
        <v>0</v>
      </c>
      <c r="I19" s="321">
        <f>SUM(I11:I18)</f>
        <v>0</v>
      </c>
      <c r="J19" s="320">
        <f t="shared" si="3"/>
        <v>159004</v>
      </c>
      <c r="K19" s="321">
        <f>SUM(K11:K18)</f>
        <v>100319</v>
      </c>
      <c r="L19" s="321">
        <f>SUM(L11:L18)</f>
        <v>8301</v>
      </c>
      <c r="M19" s="321">
        <f>SUM(M11:M18)</f>
        <v>268</v>
      </c>
      <c r="N19" s="320">
        <f t="shared" si="4"/>
        <v>108352</v>
      </c>
      <c r="O19" s="321">
        <f>SUM(O11:O18)</f>
        <v>0</v>
      </c>
      <c r="P19" s="321">
        <f>SUM(P11:P18)</f>
        <v>0</v>
      </c>
      <c r="Q19" s="320">
        <f t="shared" si="0"/>
        <v>108352</v>
      </c>
      <c r="R19" s="331">
        <f t="shared" si="1"/>
        <v>50652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108</v>
      </c>
      <c r="E23" s="319">
        <v>3</v>
      </c>
      <c r="F23" s="319"/>
      <c r="G23" s="320">
        <f t="shared" si="2"/>
        <v>111</v>
      </c>
      <c r="H23" s="319"/>
      <c r="I23" s="319"/>
      <c r="J23" s="320">
        <f t="shared" si="3"/>
        <v>111</v>
      </c>
      <c r="K23" s="319">
        <v>60</v>
      </c>
      <c r="L23" s="319">
        <v>10</v>
      </c>
      <c r="M23" s="319"/>
      <c r="N23" s="320">
        <f t="shared" si="4"/>
        <v>70</v>
      </c>
      <c r="O23" s="319"/>
      <c r="P23" s="319"/>
      <c r="Q23" s="320">
        <f t="shared" si="0"/>
        <v>70</v>
      </c>
      <c r="R23" s="331">
        <f t="shared" si="1"/>
        <v>41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2283</v>
      </c>
      <c r="E24" s="319">
        <v>106</v>
      </c>
      <c r="F24" s="319"/>
      <c r="G24" s="320">
        <f t="shared" si="2"/>
        <v>2389</v>
      </c>
      <c r="H24" s="319"/>
      <c r="I24" s="319"/>
      <c r="J24" s="320">
        <f t="shared" si="3"/>
        <v>2389</v>
      </c>
      <c r="K24" s="319">
        <v>2180</v>
      </c>
      <c r="L24" s="319">
        <v>146</v>
      </c>
      <c r="M24" s="319"/>
      <c r="N24" s="320">
        <f t="shared" si="4"/>
        <v>2326</v>
      </c>
      <c r="O24" s="319"/>
      <c r="P24" s="319"/>
      <c r="Q24" s="320">
        <f t="shared" si="0"/>
        <v>2326</v>
      </c>
      <c r="R24" s="331">
        <f t="shared" si="1"/>
        <v>63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267</v>
      </c>
      <c r="L26" s="319">
        <v>2</v>
      </c>
      <c r="M26" s="319"/>
      <c r="N26" s="320">
        <f t="shared" si="4"/>
        <v>269</v>
      </c>
      <c r="O26" s="319"/>
      <c r="P26" s="319"/>
      <c r="Q26" s="320">
        <f t="shared" si="0"/>
        <v>269</v>
      </c>
      <c r="R26" s="331">
        <f t="shared" si="1"/>
        <v>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2668</v>
      </c>
      <c r="E27" s="323">
        <f aca="true" t="shared" si="5" ref="E27:P27">SUM(E23:E26)</f>
        <v>109</v>
      </c>
      <c r="F27" s="323">
        <f t="shared" si="5"/>
        <v>0</v>
      </c>
      <c r="G27" s="324">
        <f t="shared" si="2"/>
        <v>2777</v>
      </c>
      <c r="H27" s="323">
        <f t="shared" si="5"/>
        <v>0</v>
      </c>
      <c r="I27" s="323">
        <f t="shared" si="5"/>
        <v>0</v>
      </c>
      <c r="J27" s="324">
        <f t="shared" si="3"/>
        <v>2777</v>
      </c>
      <c r="K27" s="323">
        <f t="shared" si="5"/>
        <v>2507</v>
      </c>
      <c r="L27" s="323">
        <f t="shared" si="5"/>
        <v>158</v>
      </c>
      <c r="M27" s="323">
        <f t="shared" si="5"/>
        <v>0</v>
      </c>
      <c r="N27" s="324">
        <f t="shared" si="4"/>
        <v>2665</v>
      </c>
      <c r="O27" s="323">
        <f t="shared" si="5"/>
        <v>0</v>
      </c>
      <c r="P27" s="323">
        <f t="shared" si="5"/>
        <v>0</v>
      </c>
      <c r="Q27" s="324">
        <f t="shared" si="0"/>
        <v>2665</v>
      </c>
      <c r="R27" s="334">
        <f t="shared" si="1"/>
        <v>112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336</v>
      </c>
      <c r="E33" s="319"/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142315</v>
      </c>
      <c r="E42" s="340">
        <f>E19+E20+E21+E27+E40+E41</f>
        <v>41737</v>
      </c>
      <c r="F42" s="340">
        <f aca="true" t="shared" si="11" ref="F42:R42">F19+F20+F21+F27+F40+F41</f>
        <v>21935</v>
      </c>
      <c r="G42" s="340">
        <f t="shared" si="11"/>
        <v>162117</v>
      </c>
      <c r="H42" s="340">
        <f t="shared" si="11"/>
        <v>0</v>
      </c>
      <c r="I42" s="340">
        <f t="shared" si="11"/>
        <v>0</v>
      </c>
      <c r="J42" s="340">
        <f t="shared" si="11"/>
        <v>162117</v>
      </c>
      <c r="K42" s="340">
        <f t="shared" si="11"/>
        <v>102826</v>
      </c>
      <c r="L42" s="340">
        <f t="shared" si="11"/>
        <v>8459</v>
      </c>
      <c r="M42" s="340">
        <f t="shared" si="11"/>
        <v>268</v>
      </c>
      <c r="N42" s="340">
        <f t="shared" si="11"/>
        <v>111017</v>
      </c>
      <c r="O42" s="340">
        <f t="shared" si="11"/>
        <v>0</v>
      </c>
      <c r="P42" s="340">
        <f t="shared" si="11"/>
        <v>0</v>
      </c>
      <c r="Q42" s="340">
        <f t="shared" si="11"/>
        <v>111017</v>
      </c>
      <c r="R42" s="341">
        <f t="shared" si="11"/>
        <v>51100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44312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4" sqref="D9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656</v>
      </c>
      <c r="D18" s="353">
        <f>+D19+D20</f>
        <v>656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656</v>
      </c>
      <c r="D20" s="359">
        <v>656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656</v>
      </c>
      <c r="D21" s="431">
        <f>D13+D17+D18</f>
        <v>656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12457</v>
      </c>
      <c r="D30" s="359">
        <v>12457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94</v>
      </c>
      <c r="D31" s="359">
        <v>94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688</v>
      </c>
      <c r="D35" s="353">
        <f>SUM(D36:D39)</f>
        <v>688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674</v>
      </c>
      <c r="D37" s="359">
        <v>674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14</v>
      </c>
      <c r="D39" s="359">
        <v>14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1043</v>
      </c>
      <c r="D40" s="353">
        <f>SUM(D41:D44)</f>
        <v>1043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1043</v>
      </c>
      <c r="D44" s="359">
        <v>1043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14282</v>
      </c>
      <c r="D45" s="429">
        <f>D26+D30+D31+D33+D32+D34+D35+D40</f>
        <v>14282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14938</v>
      </c>
      <c r="D46" s="435">
        <f>D45+D23+D21+D11</f>
        <v>14938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109</v>
      </c>
      <c r="D64" s="188"/>
      <c r="E64" s="127">
        <f t="shared" si="1"/>
        <v>109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1435</v>
      </c>
      <c r="D66" s="188"/>
      <c r="E66" s="127">
        <f t="shared" si="1"/>
        <v>1435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1544</v>
      </c>
      <c r="D68" s="426">
        <f>D54+D58+D63+D64+D65+D66</f>
        <v>0</v>
      </c>
      <c r="E68" s="427">
        <f t="shared" si="1"/>
        <v>1544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246</v>
      </c>
      <c r="D70" s="188"/>
      <c r="E70" s="127">
        <f t="shared" si="1"/>
        <v>246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232</v>
      </c>
      <c r="D73" s="128">
        <f>SUM(D74:D76)</f>
        <v>232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232</v>
      </c>
      <c r="D75" s="188">
        <v>232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15600</v>
      </c>
      <c r="D87" s="125">
        <f>SUM(D88:D92)+D96</f>
        <v>15600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64</v>
      </c>
      <c r="D88" s="188">
        <v>64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10604</v>
      </c>
      <c r="D89" s="188">
        <v>10604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403</v>
      </c>
      <c r="D90" s="188">
        <v>403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3205</v>
      </c>
      <c r="D91" s="188">
        <v>3205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706</v>
      </c>
      <c r="D92" s="129">
        <f>SUM(D93:D95)</f>
        <v>706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218</v>
      </c>
      <c r="D93" s="188">
        <v>218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488</v>
      </c>
      <c r="D95" s="188">
        <v>488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618</v>
      </c>
      <c r="D96" s="188">
        <v>618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111</v>
      </c>
      <c r="D97" s="188">
        <v>111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15943</v>
      </c>
      <c r="D98" s="424">
        <f>D87+D82+D77+D73+D97</f>
        <v>15943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17733</v>
      </c>
      <c r="D99" s="418">
        <f>D98+D70+D68</f>
        <v>15943</v>
      </c>
      <c r="E99" s="418">
        <f>E98+E70+E68</f>
        <v>1790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44312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4259</v>
      </c>
      <c r="D17" s="440"/>
      <c r="E17" s="440"/>
      <c r="F17" s="440">
        <v>336</v>
      </c>
      <c r="G17" s="440"/>
      <c r="H17" s="440"/>
      <c r="I17" s="441">
        <f t="shared" si="0"/>
        <v>336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4259</v>
      </c>
      <c r="D18" s="447">
        <f t="shared" si="1"/>
        <v>0</v>
      </c>
      <c r="E18" s="447">
        <f t="shared" si="1"/>
        <v>0</v>
      </c>
      <c r="F18" s="447">
        <f t="shared" si="1"/>
        <v>336</v>
      </c>
      <c r="G18" s="447">
        <f t="shared" si="1"/>
        <v>0</v>
      </c>
      <c r="H18" s="447">
        <f t="shared" si="1"/>
        <v>0</v>
      </c>
      <c r="I18" s="448">
        <f t="shared" si="0"/>
        <v>336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44312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98195</v>
      </c>
      <c r="D6" s="644">
        <f aca="true" t="shared" si="0" ref="D6:D15">C6-E6</f>
        <v>0</v>
      </c>
      <c r="E6" s="643">
        <f>'1-Баланс'!G95</f>
        <v>98195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80486</v>
      </c>
      <c r="D7" s="644">
        <f t="shared" si="0"/>
        <v>41053</v>
      </c>
      <c r="E7" s="643">
        <f>'1-Баланс'!G18</f>
        <v>39433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15549</v>
      </c>
      <c r="D8" s="644">
        <f t="shared" si="0"/>
        <v>0</v>
      </c>
      <c r="E8" s="643">
        <f>ABS('2-Отчет за доходите'!C44)-ABS('2-Отчет за доходите'!G44)</f>
        <v>15549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13908</v>
      </c>
      <c r="D9" s="644">
        <f t="shared" si="0"/>
        <v>0</v>
      </c>
      <c r="E9" s="643">
        <f>'3-Отчет за паричния поток'!C45</f>
        <v>13908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18774</v>
      </c>
      <c r="D10" s="644">
        <f t="shared" si="0"/>
        <v>0</v>
      </c>
      <c r="E10" s="643">
        <f>'3-Отчет за паричния поток'!C46</f>
        <v>18774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80486</v>
      </c>
      <c r="D11" s="644">
        <f t="shared" si="0"/>
        <v>0</v>
      </c>
      <c r="E11" s="643">
        <f>'4-Отчет за собствения капитал'!L34</f>
        <v>80486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336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2021-03-25T08:15:58Z</cp:lastPrinted>
  <dcterms:created xsi:type="dcterms:W3CDTF">2006-09-16T00:00:00Z</dcterms:created>
  <dcterms:modified xsi:type="dcterms:W3CDTF">2021-04-26T11:28:08Z</dcterms:modified>
  <cp:category/>
  <cp:version/>
  <cp:contentType/>
  <cp:contentStatus/>
</cp:coreProperties>
</file>